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ta Noch\Documents\Bilans 2022\"/>
    </mc:Choice>
  </mc:AlternateContent>
  <xr:revisionPtr revIDLastSave="0" documentId="13_ncr:1_{EE878940-06B8-4DCB-B35A-39BD3828E5DC}" xr6:coauthVersionLast="36" xr6:coauthVersionMax="36" xr10:uidLastSave="{00000000-0000-0000-0000-000000000000}"/>
  <bookViews>
    <workbookView xWindow="-120" yWindow="-120" windowWidth="24240" windowHeight="13740" xr2:uid="{00000000-000D-0000-FFFF-FFFF00000000}"/>
  </bookViews>
  <sheets>
    <sheet name="Arkusz1" sheetId="1" r:id="rId1"/>
    <sheet name="Arkusz2" sheetId="5" r:id="rId2"/>
    <sheet name="Arkusz3" sheetId="3" r:id="rId3"/>
    <sheet name="Arkusz4" sheetId="4" r:id="rId4"/>
  </sheets>
  <calcPr calcId="191029"/>
</workbook>
</file>

<file path=xl/calcChain.xml><?xml version="1.0" encoding="utf-8"?>
<calcChain xmlns="http://schemas.openxmlformats.org/spreadsheetml/2006/main">
  <c r="C10" i="4" l="1"/>
  <c r="D10" i="4"/>
  <c r="E10" i="4"/>
  <c r="F10" i="4"/>
  <c r="K6" i="1"/>
  <c r="L6" i="1"/>
  <c r="F6" i="4" l="1"/>
  <c r="Q14" i="1" l="1"/>
  <c r="Q12" i="1"/>
  <c r="S12" i="1" s="1"/>
  <c r="G10" i="1"/>
  <c r="G11" i="1"/>
  <c r="G12" i="1"/>
  <c r="G13" i="1"/>
  <c r="G14" i="1"/>
  <c r="G9" i="1"/>
  <c r="L9" i="1" s="1"/>
  <c r="T12" i="1" l="1"/>
  <c r="K12" i="1"/>
  <c r="L12" i="1" s="1"/>
  <c r="U12" i="1" l="1"/>
  <c r="D7" i="1"/>
  <c r="D15" i="1" s="1"/>
  <c r="E7" i="1"/>
  <c r="E15" i="1" s="1"/>
  <c r="F7" i="1"/>
  <c r="F15" i="1" s="1"/>
  <c r="G7" i="1"/>
  <c r="H7" i="1"/>
  <c r="H15" i="1" s="1"/>
  <c r="I7" i="1"/>
  <c r="I15" i="1" s="1"/>
  <c r="J7" i="1"/>
  <c r="J15" i="1" s="1"/>
  <c r="K7" i="1"/>
  <c r="M7" i="1"/>
  <c r="M15" i="1" s="1"/>
  <c r="N7" i="1"/>
  <c r="N15" i="1" s="1"/>
  <c r="O7" i="1"/>
  <c r="O15" i="1" s="1"/>
  <c r="P7" i="1"/>
  <c r="P15" i="1" s="1"/>
  <c r="R7" i="1"/>
  <c r="S14" i="1"/>
  <c r="K14" i="1"/>
  <c r="L14" i="1" s="1"/>
  <c r="Q13" i="1"/>
  <c r="K13" i="1"/>
  <c r="L13" i="1" s="1"/>
  <c r="T10" i="1"/>
  <c r="Q10" i="1"/>
  <c r="S10" i="1" s="1"/>
  <c r="L10" i="1"/>
  <c r="L7" i="1" s="1"/>
  <c r="T9" i="1"/>
  <c r="Q9" i="1"/>
  <c r="Q6" i="1"/>
  <c r="S6" i="1" s="1"/>
  <c r="G6" i="1"/>
  <c r="C7" i="1"/>
  <c r="C15" i="1" s="1"/>
  <c r="Q7" i="1" l="1"/>
  <c r="Q15" i="1" s="1"/>
  <c r="S9" i="1"/>
  <c r="U9" i="1" s="1"/>
  <c r="L15" i="1"/>
  <c r="S13" i="1"/>
  <c r="U10" i="1"/>
  <c r="T7" i="1"/>
  <c r="T15" i="1" s="1"/>
  <c r="K15" i="1"/>
  <c r="G15" i="1"/>
  <c r="R15" i="1"/>
  <c r="U7" i="1" l="1"/>
  <c r="U15" i="1" s="1"/>
  <c r="S7" i="1"/>
  <c r="S15" i="1" s="1"/>
</calcChain>
</file>

<file path=xl/sharedStrings.xml><?xml version="1.0" encoding="utf-8"?>
<sst xmlns="http://schemas.openxmlformats.org/spreadsheetml/2006/main" count="76" uniqueCount="62">
  <si>
    <t>Lp.</t>
  </si>
  <si>
    <t>Nazwa grupy rodzajowej składnika aktywów według układu w bilansie</t>
  </si>
  <si>
    <t>Wartość początkowa - stan na początek roku obrotowego</t>
  </si>
  <si>
    <t>Zwiększenie wartości początkowej</t>
  </si>
  <si>
    <t>Przychody</t>
  </si>
  <si>
    <t>Przemieszczenie</t>
  </si>
  <si>
    <t>Ogółem zwiększenie wartości początkowej (4 + 5 + 6)</t>
  </si>
  <si>
    <t>Zmniejszenie wartości początkowej</t>
  </si>
  <si>
    <t>Zbycie</t>
  </si>
  <si>
    <t>Likwidacja</t>
  </si>
  <si>
    <t>inne</t>
  </si>
  <si>
    <t>Ogółem zmiejszenie wartości początkowej (8 + 9 + 10)</t>
  </si>
  <si>
    <t>Wartość początkowa - stan na koniec roku obrotowego (3 + 7 - 11)</t>
  </si>
  <si>
    <t>1.</t>
  </si>
  <si>
    <t>2.</t>
  </si>
  <si>
    <t>Główne składniki aktywów trwałych</t>
  </si>
  <si>
    <t>Umorzenie - stan na początek roku obrotowego</t>
  </si>
  <si>
    <t>Zwiększenie w ciągu roku obrotowego</t>
  </si>
  <si>
    <t xml:space="preserve">aktualizacja </t>
  </si>
  <si>
    <t>amortyzacja za rok obrotowy</t>
  </si>
  <si>
    <t>Ogółem zwiększenie umorzenia (14 + 15 + 16)</t>
  </si>
  <si>
    <t>Zmniejszenie umorzenia</t>
  </si>
  <si>
    <t>Umorzenie - stan na koniec roku obrotowego (13 + 17 - 18)</t>
  </si>
  <si>
    <t>Wartość netto składników aktywów</t>
  </si>
  <si>
    <t>stan na początek roku obrotowego (3 -13)</t>
  </si>
  <si>
    <t>stan na koniec roku obrotowego (12 - 19)</t>
  </si>
  <si>
    <t>Grunty w wieczystym użytkowaniu</t>
  </si>
  <si>
    <t>Treść (nr działki, nazwa)</t>
  </si>
  <si>
    <t>Wyszczególnienie</t>
  </si>
  <si>
    <r>
      <t>Powierzchnia (m</t>
    </r>
    <r>
      <rPr>
        <vertAlign val="super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>)</t>
    </r>
  </si>
  <si>
    <t>Wartość (zł)</t>
  </si>
  <si>
    <t>Stan na początek roku obrotowego</t>
  </si>
  <si>
    <t>Zmiany stanu w trakcie roku obrotowego</t>
  </si>
  <si>
    <t>Zwiększenia</t>
  </si>
  <si>
    <t>Zmniejszenia</t>
  </si>
  <si>
    <t>Stan na koniec roku obrotowego (5 + 6 -7)</t>
  </si>
  <si>
    <t>Środki trwałe nieamortyzowane lub nieumorzone</t>
  </si>
  <si>
    <t>Grupa według KŚT</t>
  </si>
  <si>
    <t>Zmiany w trakcie roku obrotowego</t>
  </si>
  <si>
    <t>Stan na koniec roku obrotowego (3 + 4 - 5)</t>
  </si>
  <si>
    <t>Stan odpisów aktualizujących wartość należności</t>
  </si>
  <si>
    <t>Grupa należności</t>
  </si>
  <si>
    <t>Zmiany stanu odpisów w ciągu roku obrotowego</t>
  </si>
  <si>
    <t>zwiększenia</t>
  </si>
  <si>
    <t>wykorzystanie</t>
  </si>
  <si>
    <t>rozwiązane</t>
  </si>
  <si>
    <t>Stan na koniec roku obrotowego</t>
  </si>
  <si>
    <t>Aktualizacja</t>
  </si>
  <si>
    <t>Grunty</t>
  </si>
  <si>
    <t>Budynki, lokale i obiekty inżynierii lądowej i wodnej</t>
  </si>
  <si>
    <t>Urządzenia techniczne i maszyny</t>
  </si>
  <si>
    <t>4.</t>
  </si>
  <si>
    <t>3.</t>
  </si>
  <si>
    <t>Inne środki trwałe</t>
  </si>
  <si>
    <t>5.</t>
  </si>
  <si>
    <t>środki transportu</t>
  </si>
  <si>
    <t>WARTOŚCI NIEMATERIALNE I TRWAŁE</t>
  </si>
  <si>
    <t>ŚRODKI TRWAŁE</t>
  </si>
  <si>
    <t>POZOSTAŁE ŚRODKI TRWAŁE</t>
  </si>
  <si>
    <t>RAZEM</t>
  </si>
  <si>
    <t>ZBIORY BIBLIOTECZNE</t>
  </si>
  <si>
    <t>Pelplin, dnia 30.03.2023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</si>
</sst>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Times New Roman"/>
      <family val="2"/>
      <charset val="238"/>
    </font>
    <font>
      <sz val="10"/>
      <color theme="1"/>
      <name val="Times New Roman"/>
      <family val="2"/>
      <charset val="238"/>
    </font>
    <font>
      <b/>
      <sz val="14"/>
      <color theme="1"/>
      <name val="Times New Roman"/>
      <family val="1"/>
      <charset val="238"/>
    </font>
    <font>
      <vertAlign val="superscript"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" fontId="9" fillId="0" borderId="1" xfId="0" applyNumberFormat="1" applyFont="1" applyBorder="1"/>
    <xf numFmtId="4" fontId="8" fillId="0" borderId="1" xfId="0" applyNumberFormat="1" applyFont="1" applyBorder="1"/>
    <xf numFmtId="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8"/>
  <sheetViews>
    <sheetView tabSelected="1" zoomScale="82" zoomScaleNormal="82" workbookViewId="0">
      <selection activeCell="I14" sqref="I14"/>
    </sheetView>
  </sheetViews>
  <sheetFormatPr defaultRowHeight="15.75" x14ac:dyDescent="0.25"/>
  <cols>
    <col min="1" max="1" width="4.125" customWidth="1"/>
    <col min="2" max="2" width="12.625" customWidth="1"/>
    <col min="3" max="3" width="12.5" customWidth="1"/>
    <col min="4" max="4" width="9.75" customWidth="1"/>
    <col min="5" max="5" width="9.875" customWidth="1"/>
    <col min="6" max="6" width="14" customWidth="1"/>
    <col min="7" max="7" width="9.875" bestFit="1" customWidth="1"/>
    <col min="12" max="12" width="12.375" bestFit="1" customWidth="1"/>
    <col min="13" max="13" width="11.375" bestFit="1" customWidth="1"/>
    <col min="15" max="15" width="9.875" bestFit="1" customWidth="1"/>
    <col min="17" max="17" width="9.875" bestFit="1" customWidth="1"/>
    <col min="19" max="19" width="10.875" customWidth="1"/>
    <col min="20" max="21" width="11.375" bestFit="1" customWidth="1"/>
  </cols>
  <sheetData>
    <row r="1" spans="1:21" ht="18.75" x14ac:dyDescent="0.3">
      <c r="A1" s="4" t="s">
        <v>15</v>
      </c>
    </row>
    <row r="3" spans="1:21" ht="78.75" customHeight="1" x14ac:dyDescent="0.25">
      <c r="A3" s="20" t="s">
        <v>0</v>
      </c>
      <c r="B3" s="19" t="s">
        <v>1</v>
      </c>
      <c r="C3" s="19" t="s">
        <v>2</v>
      </c>
      <c r="D3" s="20" t="s">
        <v>3</v>
      </c>
      <c r="E3" s="20"/>
      <c r="F3" s="20"/>
      <c r="G3" s="19" t="s">
        <v>6</v>
      </c>
      <c r="H3" s="19" t="s">
        <v>7</v>
      </c>
      <c r="I3" s="19"/>
      <c r="J3" s="19"/>
      <c r="K3" s="19" t="s">
        <v>11</v>
      </c>
      <c r="L3" s="19" t="s">
        <v>12</v>
      </c>
      <c r="M3" s="19" t="s">
        <v>16</v>
      </c>
      <c r="N3" s="19" t="s">
        <v>17</v>
      </c>
      <c r="O3" s="19"/>
      <c r="P3" s="19"/>
      <c r="Q3" s="19" t="s">
        <v>20</v>
      </c>
      <c r="R3" s="19" t="s">
        <v>21</v>
      </c>
      <c r="S3" s="19" t="s">
        <v>22</v>
      </c>
      <c r="T3" s="19" t="s">
        <v>23</v>
      </c>
      <c r="U3" s="19"/>
    </row>
    <row r="4" spans="1:21" ht="102" customHeight="1" x14ac:dyDescent="0.25">
      <c r="A4" s="20"/>
      <c r="B4" s="19"/>
      <c r="C4" s="19"/>
      <c r="D4" s="1" t="s">
        <v>47</v>
      </c>
      <c r="E4" s="1" t="s">
        <v>4</v>
      </c>
      <c r="F4" s="1" t="s">
        <v>5</v>
      </c>
      <c r="G4" s="19"/>
      <c r="H4" s="1" t="s">
        <v>8</v>
      </c>
      <c r="I4" s="1" t="s">
        <v>9</v>
      </c>
      <c r="J4" s="1" t="s">
        <v>10</v>
      </c>
      <c r="K4" s="19"/>
      <c r="L4" s="19"/>
      <c r="M4" s="19"/>
      <c r="N4" s="5" t="s">
        <v>18</v>
      </c>
      <c r="O4" s="5" t="s">
        <v>19</v>
      </c>
      <c r="P4" s="5" t="s">
        <v>10</v>
      </c>
      <c r="Q4" s="19"/>
      <c r="R4" s="19"/>
      <c r="S4" s="19"/>
      <c r="T4" s="5" t="s">
        <v>24</v>
      </c>
      <c r="U4" s="5" t="s">
        <v>25</v>
      </c>
    </row>
    <row r="5" spans="1:21" ht="11.25" customHeight="1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  <c r="O5" s="2">
        <v>15</v>
      </c>
      <c r="P5" s="2">
        <v>16</v>
      </c>
      <c r="Q5" s="2">
        <v>17</v>
      </c>
      <c r="R5" s="2">
        <v>18</v>
      </c>
      <c r="S5" s="2">
        <v>19</v>
      </c>
      <c r="T5" s="2">
        <v>20</v>
      </c>
      <c r="U5" s="2">
        <v>21</v>
      </c>
    </row>
    <row r="6" spans="1:21" ht="80.25" customHeight="1" x14ac:dyDescent="0.25">
      <c r="A6" s="12" t="s">
        <v>13</v>
      </c>
      <c r="B6" s="10" t="s">
        <v>56</v>
      </c>
      <c r="C6" s="14">
        <v>21565.98</v>
      </c>
      <c r="D6" s="15"/>
      <c r="E6" s="14">
        <v>17838</v>
      </c>
      <c r="F6" s="14">
        <v>0</v>
      </c>
      <c r="G6" s="14">
        <f>E6+F6</f>
        <v>17838</v>
      </c>
      <c r="H6" s="14"/>
      <c r="I6" s="14">
        <v>12305.82</v>
      </c>
      <c r="J6" s="14">
        <v>0</v>
      </c>
      <c r="K6" s="14">
        <f>J6+I6</f>
        <v>12305.82</v>
      </c>
      <c r="L6" s="14">
        <f>C6+G6-K6</f>
        <v>27098.159999999996</v>
      </c>
      <c r="M6" s="14">
        <v>21565.98</v>
      </c>
      <c r="N6" s="14"/>
      <c r="O6" s="14">
        <v>17838</v>
      </c>
      <c r="P6" s="14">
        <v>0</v>
      </c>
      <c r="Q6" s="14">
        <f>O6+P6</f>
        <v>17838</v>
      </c>
      <c r="R6" s="14">
        <v>12305.82</v>
      </c>
      <c r="S6" s="14">
        <f>M6+Q6-R6</f>
        <v>27098.159999999996</v>
      </c>
      <c r="T6" s="14">
        <v>0</v>
      </c>
      <c r="U6" s="14">
        <v>0</v>
      </c>
    </row>
    <row r="7" spans="1:21" ht="56.25" customHeight="1" x14ac:dyDescent="0.25">
      <c r="A7" s="12" t="s">
        <v>14</v>
      </c>
      <c r="B7" s="10" t="s">
        <v>57</v>
      </c>
      <c r="C7" s="14">
        <f>C8+C9+C10+C11+C12</f>
        <v>13831773.25</v>
      </c>
      <c r="D7" s="14">
        <f t="shared" ref="D7:T7" si="0">D8+D9+D10+D11+D12</f>
        <v>0</v>
      </c>
      <c r="E7" s="14">
        <f t="shared" si="0"/>
        <v>246068.02</v>
      </c>
      <c r="F7" s="14">
        <f t="shared" si="0"/>
        <v>0</v>
      </c>
      <c r="G7" s="14">
        <f t="shared" si="0"/>
        <v>246068.02</v>
      </c>
      <c r="H7" s="14">
        <f t="shared" si="0"/>
        <v>0</v>
      </c>
      <c r="I7" s="14">
        <f t="shared" si="0"/>
        <v>0</v>
      </c>
      <c r="J7" s="14">
        <f t="shared" si="0"/>
        <v>0</v>
      </c>
      <c r="K7" s="14">
        <f t="shared" si="0"/>
        <v>0</v>
      </c>
      <c r="L7" s="14">
        <f t="shared" si="0"/>
        <v>14077841.27</v>
      </c>
      <c r="M7" s="14">
        <f t="shared" si="0"/>
        <v>4610435.0900000008</v>
      </c>
      <c r="N7" s="14">
        <f t="shared" si="0"/>
        <v>0</v>
      </c>
      <c r="O7" s="14">
        <f t="shared" si="0"/>
        <v>383168.55</v>
      </c>
      <c r="P7" s="14">
        <f t="shared" si="0"/>
        <v>0</v>
      </c>
      <c r="Q7" s="14">
        <f t="shared" si="0"/>
        <v>383168.55</v>
      </c>
      <c r="R7" s="14">
        <f t="shared" si="0"/>
        <v>0</v>
      </c>
      <c r="S7" s="14">
        <f t="shared" si="0"/>
        <v>4993603.6399999997</v>
      </c>
      <c r="T7" s="14">
        <f t="shared" si="0"/>
        <v>9221338.1600000001</v>
      </c>
      <c r="U7" s="14">
        <f>U8+U9+U10+U11+U12</f>
        <v>9084237.629999999</v>
      </c>
    </row>
    <row r="8" spans="1:21" x14ac:dyDescent="0.25">
      <c r="A8" s="3">
        <v>1</v>
      </c>
      <c r="B8" s="3" t="s">
        <v>48</v>
      </c>
      <c r="C8" s="16">
        <v>52420.5</v>
      </c>
      <c r="D8" s="16"/>
      <c r="E8" s="16"/>
      <c r="F8" s="16"/>
      <c r="G8" s="16"/>
      <c r="H8" s="16"/>
      <c r="I8" s="16"/>
      <c r="J8" s="16"/>
      <c r="K8" s="16"/>
      <c r="L8" s="16">
        <v>52420.5</v>
      </c>
      <c r="M8" s="16">
        <v>0</v>
      </c>
      <c r="N8" s="16"/>
      <c r="O8" s="16"/>
      <c r="P8" s="16"/>
      <c r="Q8" s="16"/>
      <c r="R8" s="16">
        <v>0</v>
      </c>
      <c r="S8" s="16">
        <v>0</v>
      </c>
      <c r="T8" s="16">
        <v>52420.5</v>
      </c>
      <c r="U8" s="16">
        <v>52420.5</v>
      </c>
    </row>
    <row r="9" spans="1:21" ht="38.25" x14ac:dyDescent="0.25">
      <c r="A9" s="3">
        <v>2</v>
      </c>
      <c r="B9" s="6" t="s">
        <v>49</v>
      </c>
      <c r="C9" s="16">
        <v>13477018.17</v>
      </c>
      <c r="D9" s="16"/>
      <c r="E9" s="16">
        <v>81897.279999999999</v>
      </c>
      <c r="F9" s="16"/>
      <c r="G9" s="16">
        <f>D9+E9+F9</f>
        <v>81897.279999999999</v>
      </c>
      <c r="H9" s="16"/>
      <c r="I9" s="16"/>
      <c r="J9" s="16"/>
      <c r="K9" s="16">
        <v>0</v>
      </c>
      <c r="L9" s="16">
        <f>C9+G9-K9</f>
        <v>13558915.449999999</v>
      </c>
      <c r="M9" s="16">
        <v>4440163.9400000004</v>
      </c>
      <c r="N9" s="16"/>
      <c r="O9" s="16">
        <v>350767.81</v>
      </c>
      <c r="P9" s="16"/>
      <c r="Q9" s="16">
        <f>O9+P9</f>
        <v>350767.81</v>
      </c>
      <c r="R9" s="16">
        <v>0</v>
      </c>
      <c r="S9" s="16">
        <f>M9+Q9+R9</f>
        <v>4790931.75</v>
      </c>
      <c r="T9" s="16">
        <f>C9-M9</f>
        <v>9036854.2300000004</v>
      </c>
      <c r="U9" s="16">
        <f>L9-S9</f>
        <v>8767983.6999999993</v>
      </c>
    </row>
    <row r="10" spans="1:21" ht="66" customHeight="1" x14ac:dyDescent="0.25">
      <c r="A10" s="3">
        <v>3</v>
      </c>
      <c r="B10" s="7" t="s">
        <v>50</v>
      </c>
      <c r="C10" s="16">
        <v>216664.43</v>
      </c>
      <c r="D10" s="16"/>
      <c r="E10" s="16">
        <v>164170.74</v>
      </c>
      <c r="F10" s="16"/>
      <c r="G10" s="16">
        <f t="shared" ref="G10:G14" si="1">D10+E10+F10</f>
        <v>164170.74</v>
      </c>
      <c r="H10" s="16"/>
      <c r="I10" s="16"/>
      <c r="J10" s="16"/>
      <c r="K10" s="16">
        <v>0</v>
      </c>
      <c r="L10" s="16">
        <f>C10+G10-K10</f>
        <v>380835.17</v>
      </c>
      <c r="M10" s="16">
        <v>104602.69</v>
      </c>
      <c r="N10" s="16"/>
      <c r="O10" s="16">
        <v>22399.91</v>
      </c>
      <c r="P10" s="16"/>
      <c r="Q10" s="16">
        <f>O10+P10</f>
        <v>22399.91</v>
      </c>
      <c r="R10" s="16">
        <v>0</v>
      </c>
      <c r="S10" s="16">
        <f>M10+Q10</f>
        <v>127002.6</v>
      </c>
      <c r="T10" s="16">
        <f>C10-M10</f>
        <v>112061.73999999999</v>
      </c>
      <c r="U10" s="16">
        <f>L10-S10</f>
        <v>253832.56999999998</v>
      </c>
    </row>
    <row r="11" spans="1:21" ht="31.5" x14ac:dyDescent="0.25">
      <c r="A11" s="3">
        <v>4</v>
      </c>
      <c r="B11" s="7" t="s">
        <v>55</v>
      </c>
      <c r="C11" s="16">
        <v>9957.99</v>
      </c>
      <c r="D11" s="16"/>
      <c r="E11" s="16"/>
      <c r="F11" s="16"/>
      <c r="G11" s="16">
        <f t="shared" si="1"/>
        <v>0</v>
      </c>
      <c r="H11" s="16"/>
      <c r="I11" s="16"/>
      <c r="J11" s="16"/>
      <c r="K11" s="16">
        <v>0</v>
      </c>
      <c r="L11" s="16">
        <v>9957.99</v>
      </c>
      <c r="M11" s="16">
        <v>9957.99</v>
      </c>
      <c r="N11" s="16"/>
      <c r="O11" s="16"/>
      <c r="P11" s="16"/>
      <c r="Q11" s="16">
        <v>0</v>
      </c>
      <c r="R11" s="16">
        <v>0</v>
      </c>
      <c r="S11" s="16">
        <v>9957.99</v>
      </c>
      <c r="T11" s="16">
        <v>0</v>
      </c>
      <c r="U11" s="16">
        <v>0</v>
      </c>
    </row>
    <row r="12" spans="1:21" ht="31.5" x14ac:dyDescent="0.25">
      <c r="A12" s="3">
        <v>5</v>
      </c>
      <c r="B12" s="7" t="s">
        <v>53</v>
      </c>
      <c r="C12" s="16">
        <v>75712.160000000003</v>
      </c>
      <c r="D12" s="16"/>
      <c r="E12" s="16"/>
      <c r="F12" s="16"/>
      <c r="G12" s="16">
        <f t="shared" si="1"/>
        <v>0</v>
      </c>
      <c r="H12" s="16"/>
      <c r="I12" s="16">
        <v>0</v>
      </c>
      <c r="J12" s="16"/>
      <c r="K12" s="16">
        <f>H12+I12+J12</f>
        <v>0</v>
      </c>
      <c r="L12" s="16">
        <f>C12+G12-K12</f>
        <v>75712.160000000003</v>
      </c>
      <c r="M12" s="16">
        <v>55710.47</v>
      </c>
      <c r="N12" s="16"/>
      <c r="O12" s="16">
        <v>10000.83</v>
      </c>
      <c r="P12" s="16"/>
      <c r="Q12" s="16">
        <f>N12+O12+P12</f>
        <v>10000.83</v>
      </c>
      <c r="R12" s="16">
        <v>0</v>
      </c>
      <c r="S12" s="16">
        <f>M12+Q12-R12</f>
        <v>65711.3</v>
      </c>
      <c r="T12" s="16">
        <f>C12-M12</f>
        <v>20001.690000000002</v>
      </c>
      <c r="U12" s="16">
        <f>L12-S12</f>
        <v>10000.86</v>
      </c>
    </row>
    <row r="13" spans="1:21" ht="47.25" x14ac:dyDescent="0.25">
      <c r="A13" s="11" t="s">
        <v>52</v>
      </c>
      <c r="B13" s="13" t="s">
        <v>58</v>
      </c>
      <c r="C13" s="17">
        <v>1064935.72</v>
      </c>
      <c r="D13" s="17"/>
      <c r="E13" s="17">
        <v>283993.23</v>
      </c>
      <c r="F13" s="17"/>
      <c r="G13" s="17">
        <f t="shared" si="1"/>
        <v>283993.23</v>
      </c>
      <c r="H13" s="17"/>
      <c r="I13" s="17">
        <v>48719.27</v>
      </c>
      <c r="J13" s="17">
        <v>591</v>
      </c>
      <c r="K13" s="17">
        <f>H13+I13+J13</f>
        <v>49310.27</v>
      </c>
      <c r="L13" s="17">
        <f>C13+G13-K13</f>
        <v>1299618.68</v>
      </c>
      <c r="M13" s="17">
        <v>1064935.72</v>
      </c>
      <c r="N13" s="17"/>
      <c r="O13" s="17">
        <v>283993.23</v>
      </c>
      <c r="P13" s="17"/>
      <c r="Q13" s="17">
        <f>O13</f>
        <v>283993.23</v>
      </c>
      <c r="R13" s="17">
        <v>49310.27</v>
      </c>
      <c r="S13" s="17">
        <f>M13+Q13-R13</f>
        <v>1299618.68</v>
      </c>
      <c r="T13" s="17">
        <v>0</v>
      </c>
      <c r="U13" s="17">
        <v>0</v>
      </c>
    </row>
    <row r="14" spans="1:21" ht="47.25" x14ac:dyDescent="0.25">
      <c r="A14" s="11" t="s">
        <v>51</v>
      </c>
      <c r="B14" s="13" t="s">
        <v>60</v>
      </c>
      <c r="C14" s="17">
        <v>209477.68</v>
      </c>
      <c r="D14" s="17"/>
      <c r="E14" s="17">
        <v>20497.599999999999</v>
      </c>
      <c r="F14" s="17"/>
      <c r="G14" s="17">
        <f t="shared" si="1"/>
        <v>20497.599999999999</v>
      </c>
      <c r="H14" s="17"/>
      <c r="I14" s="17">
        <v>0</v>
      </c>
      <c r="J14" s="17"/>
      <c r="K14" s="17">
        <f>I14</f>
        <v>0</v>
      </c>
      <c r="L14" s="17">
        <f>C14+G14-K14</f>
        <v>229975.28</v>
      </c>
      <c r="M14" s="17">
        <v>209477.68</v>
      </c>
      <c r="N14" s="17"/>
      <c r="O14" s="17">
        <v>20497.599999999999</v>
      </c>
      <c r="P14" s="17"/>
      <c r="Q14" s="17">
        <f>O14</f>
        <v>20497.599999999999</v>
      </c>
      <c r="R14" s="17">
        <v>0</v>
      </c>
      <c r="S14" s="17">
        <f>M14+O14-R14</f>
        <v>229975.28</v>
      </c>
      <c r="T14" s="17">
        <v>0</v>
      </c>
      <c r="U14" s="17">
        <v>0</v>
      </c>
    </row>
    <row r="15" spans="1:21" x14ac:dyDescent="0.25">
      <c r="A15" s="11" t="s">
        <v>54</v>
      </c>
      <c r="B15" s="13" t="s">
        <v>59</v>
      </c>
      <c r="C15" s="17">
        <f>C6+C7+C13+C14</f>
        <v>15127752.630000001</v>
      </c>
      <c r="D15" s="17">
        <f t="shared" ref="D15:U15" si="2">D6+D7+D13+D14</f>
        <v>0</v>
      </c>
      <c r="E15" s="17">
        <f t="shared" si="2"/>
        <v>568396.85</v>
      </c>
      <c r="F15" s="17">
        <f t="shared" si="2"/>
        <v>0</v>
      </c>
      <c r="G15" s="17">
        <f t="shared" si="2"/>
        <v>568396.85</v>
      </c>
      <c r="H15" s="17">
        <f t="shared" si="2"/>
        <v>0</v>
      </c>
      <c r="I15" s="17">
        <f t="shared" si="2"/>
        <v>61025.09</v>
      </c>
      <c r="J15" s="17">
        <f t="shared" si="2"/>
        <v>591</v>
      </c>
      <c r="K15" s="17">
        <f t="shared" si="2"/>
        <v>61616.09</v>
      </c>
      <c r="L15" s="17">
        <f t="shared" si="2"/>
        <v>15634533.389999999</v>
      </c>
      <c r="M15" s="17">
        <f t="shared" si="2"/>
        <v>5906414.4700000007</v>
      </c>
      <c r="N15" s="17">
        <f t="shared" si="2"/>
        <v>0</v>
      </c>
      <c r="O15" s="17">
        <f t="shared" si="2"/>
        <v>705497.38</v>
      </c>
      <c r="P15" s="17">
        <f t="shared" si="2"/>
        <v>0</v>
      </c>
      <c r="Q15" s="17">
        <f t="shared" si="2"/>
        <v>705497.38</v>
      </c>
      <c r="R15" s="17">
        <f t="shared" si="2"/>
        <v>61616.09</v>
      </c>
      <c r="S15" s="17">
        <f t="shared" si="2"/>
        <v>6550295.7599999998</v>
      </c>
      <c r="T15" s="17">
        <f t="shared" si="2"/>
        <v>9221338.1600000001</v>
      </c>
      <c r="U15" s="17">
        <f t="shared" si="2"/>
        <v>9084237.629999999</v>
      </c>
    </row>
    <row r="16" spans="1:21" ht="15.75" customHeight="1" x14ac:dyDescent="0.25"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21" x14ac:dyDescent="0.25">
      <c r="A17" t="s">
        <v>61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1:21" x14ac:dyDescent="0.25"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</sheetData>
  <mergeCells count="14">
    <mergeCell ref="B3:B4"/>
    <mergeCell ref="A3:A4"/>
    <mergeCell ref="G3:G4"/>
    <mergeCell ref="H3:J3"/>
    <mergeCell ref="T3:U3"/>
    <mergeCell ref="K3:K4"/>
    <mergeCell ref="L3:L4"/>
    <mergeCell ref="D3:F3"/>
    <mergeCell ref="C3:C4"/>
    <mergeCell ref="M3:M4"/>
    <mergeCell ref="N3:P3"/>
    <mergeCell ref="Q3:Q4"/>
    <mergeCell ref="R3:R4"/>
    <mergeCell ref="S3:S4"/>
  </mergeCells>
  <pageMargins left="0" right="0" top="0.55118110236220474" bottom="0.55118110236220474" header="0" footer="0"/>
  <pageSetup paperSize="9" scale="63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"/>
  <sheetViews>
    <sheetView workbookViewId="0">
      <selection activeCell="C10" sqref="C10"/>
    </sheetView>
  </sheetViews>
  <sheetFormatPr defaultRowHeight="15.75" x14ac:dyDescent="0.25"/>
  <cols>
    <col min="1" max="1" width="3.75" customWidth="1"/>
    <col min="2" max="3" width="10.375" customWidth="1"/>
    <col min="4" max="4" width="14.125" customWidth="1"/>
    <col min="5" max="5" width="14.875" customWidth="1"/>
    <col min="6" max="6" width="15.625" customWidth="1"/>
    <col min="7" max="7" width="10.625" customWidth="1"/>
  </cols>
  <sheetData>
    <row r="1" spans="1:7" ht="18.75" x14ac:dyDescent="0.3">
      <c r="A1" s="4" t="s">
        <v>40</v>
      </c>
    </row>
    <row r="3" spans="1:7" ht="38.25" customHeight="1" x14ac:dyDescent="0.25">
      <c r="A3" s="19" t="s">
        <v>0</v>
      </c>
      <c r="B3" s="19" t="s">
        <v>41</v>
      </c>
      <c r="C3" s="21" t="s">
        <v>31</v>
      </c>
      <c r="D3" s="19" t="s">
        <v>42</v>
      </c>
      <c r="E3" s="19"/>
      <c r="F3" s="19"/>
      <c r="G3" s="19" t="s">
        <v>46</v>
      </c>
    </row>
    <row r="4" spans="1:7" ht="37.5" customHeight="1" x14ac:dyDescent="0.25">
      <c r="A4" s="19"/>
      <c r="B4" s="19"/>
      <c r="C4" s="22"/>
      <c r="D4" s="1" t="s">
        <v>43</v>
      </c>
      <c r="E4" s="1" t="s">
        <v>44</v>
      </c>
      <c r="F4" s="1" t="s">
        <v>45</v>
      </c>
      <c r="G4" s="19"/>
    </row>
    <row r="5" spans="1:7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</row>
    <row r="6" spans="1:7" x14ac:dyDescent="0.25">
      <c r="A6" s="3" t="s">
        <v>13</v>
      </c>
      <c r="B6" s="3"/>
      <c r="C6" s="3"/>
      <c r="D6" s="3"/>
      <c r="E6" s="3"/>
      <c r="F6" s="3"/>
      <c r="G6" s="3"/>
    </row>
    <row r="7" spans="1:7" x14ac:dyDescent="0.25">
      <c r="A7" s="3" t="s">
        <v>14</v>
      </c>
      <c r="B7" s="3"/>
      <c r="C7" s="3"/>
      <c r="D7" s="3"/>
      <c r="E7" s="3"/>
      <c r="F7" s="3"/>
      <c r="G7" s="3"/>
    </row>
    <row r="9" spans="1:7" x14ac:dyDescent="0.25">
      <c r="A9" t="s">
        <v>61</v>
      </c>
    </row>
  </sheetData>
  <mergeCells count="5">
    <mergeCell ref="G3:G4"/>
    <mergeCell ref="D3:F3"/>
    <mergeCell ref="B3:B4"/>
    <mergeCell ref="A3:A4"/>
    <mergeCell ref="C3:C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1"/>
  <sheetViews>
    <sheetView workbookViewId="0">
      <selection activeCell="D22" sqref="D22"/>
    </sheetView>
  </sheetViews>
  <sheetFormatPr defaultRowHeight="15.75" x14ac:dyDescent="0.25"/>
  <cols>
    <col min="1" max="1" width="4.25" customWidth="1"/>
    <col min="3" max="3" width="15.625" customWidth="1"/>
    <col min="4" max="4" width="20" customWidth="1"/>
    <col min="5" max="5" width="10.875" customWidth="1"/>
    <col min="6" max="6" width="11.5" customWidth="1"/>
    <col min="7" max="7" width="11.125" customWidth="1"/>
    <col min="8" max="8" width="11.875" customWidth="1"/>
  </cols>
  <sheetData>
    <row r="1" spans="1:8" ht="18.75" x14ac:dyDescent="0.3">
      <c r="A1" s="4" t="s">
        <v>26</v>
      </c>
    </row>
    <row r="3" spans="1:8" ht="39" customHeight="1" x14ac:dyDescent="0.25">
      <c r="A3" s="19" t="s">
        <v>0</v>
      </c>
      <c r="B3" s="19" t="s">
        <v>27</v>
      </c>
      <c r="C3" s="20" t="s">
        <v>28</v>
      </c>
      <c r="D3" s="20"/>
      <c r="E3" s="19" t="s">
        <v>31</v>
      </c>
      <c r="F3" s="19" t="s">
        <v>32</v>
      </c>
      <c r="G3" s="19"/>
      <c r="H3" s="19" t="s">
        <v>35</v>
      </c>
    </row>
    <row r="4" spans="1:8" ht="33.75" customHeight="1" x14ac:dyDescent="0.25">
      <c r="A4" s="19"/>
      <c r="B4" s="19"/>
      <c r="C4" s="1" t="s">
        <v>29</v>
      </c>
      <c r="D4" s="1" t="s">
        <v>30</v>
      </c>
      <c r="E4" s="19"/>
      <c r="F4" s="1" t="s">
        <v>33</v>
      </c>
      <c r="G4" s="1" t="s">
        <v>34</v>
      </c>
      <c r="H4" s="19"/>
    </row>
    <row r="5" spans="1:8" ht="12.75" customHeight="1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</row>
    <row r="6" spans="1:8" x14ac:dyDescent="0.25">
      <c r="A6" s="3"/>
      <c r="B6" s="3"/>
      <c r="C6" s="3"/>
      <c r="D6" s="3"/>
      <c r="E6" s="3"/>
      <c r="F6" s="3"/>
      <c r="G6" s="3"/>
      <c r="H6" s="3"/>
    </row>
    <row r="7" spans="1:8" x14ac:dyDescent="0.25">
      <c r="A7" s="3"/>
      <c r="B7" s="3"/>
      <c r="C7" s="3"/>
      <c r="D7" s="3"/>
      <c r="E7" s="3"/>
      <c r="F7" s="3"/>
      <c r="G7" s="3"/>
      <c r="H7" s="3"/>
    </row>
    <row r="8" spans="1:8" x14ac:dyDescent="0.25">
      <c r="A8" s="3"/>
      <c r="B8" s="3"/>
      <c r="C8" s="3"/>
      <c r="D8" s="3"/>
      <c r="E8" s="3"/>
      <c r="F8" s="3"/>
      <c r="G8" s="3"/>
      <c r="H8" s="3"/>
    </row>
    <row r="9" spans="1:8" x14ac:dyDescent="0.25">
      <c r="A9" s="3"/>
      <c r="B9" s="3"/>
      <c r="C9" s="3"/>
      <c r="D9" s="3"/>
      <c r="E9" s="3"/>
      <c r="F9" s="3"/>
      <c r="G9" s="3"/>
      <c r="H9" s="3"/>
    </row>
    <row r="11" spans="1:8" x14ac:dyDescent="0.25">
      <c r="A11" t="s">
        <v>61</v>
      </c>
    </row>
  </sheetData>
  <mergeCells count="6">
    <mergeCell ref="H3:H4"/>
    <mergeCell ref="C3:D3"/>
    <mergeCell ref="B3:B4"/>
    <mergeCell ref="A3:A4"/>
    <mergeCell ref="E3:E4"/>
    <mergeCell ref="F3:G3"/>
  </mergeCells>
  <pageMargins left="0.7" right="0.7" top="0.75" bottom="0.75" header="0.3" footer="0.3"/>
  <pageSetup paperSize="9" scale="87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"/>
  <sheetViews>
    <sheetView workbookViewId="0">
      <selection activeCell="C12" sqref="C12"/>
    </sheetView>
  </sheetViews>
  <sheetFormatPr defaultRowHeight="15.75" x14ac:dyDescent="0.25"/>
  <cols>
    <col min="1" max="1" width="4.625" customWidth="1"/>
    <col min="2" max="2" width="12.875" customWidth="1"/>
    <col min="3" max="3" width="14.875" customWidth="1"/>
    <col min="4" max="4" width="14.625" customWidth="1"/>
    <col min="5" max="5" width="14.875" customWidth="1"/>
    <col min="6" max="6" width="17.625" customWidth="1"/>
  </cols>
  <sheetData>
    <row r="1" spans="1:6" ht="18.75" x14ac:dyDescent="0.3">
      <c r="A1" s="4" t="s">
        <v>36</v>
      </c>
    </row>
    <row r="3" spans="1:6" ht="78.75" customHeight="1" x14ac:dyDescent="0.25">
      <c r="A3" s="19" t="s">
        <v>0</v>
      </c>
      <c r="B3" s="19" t="s">
        <v>37</v>
      </c>
      <c r="C3" s="19" t="s">
        <v>31</v>
      </c>
      <c r="D3" s="19" t="s">
        <v>38</v>
      </c>
      <c r="E3" s="19"/>
      <c r="F3" s="19" t="s">
        <v>39</v>
      </c>
    </row>
    <row r="4" spans="1:6" ht="21" customHeight="1" x14ac:dyDescent="0.25">
      <c r="A4" s="19"/>
      <c r="B4" s="19"/>
      <c r="C4" s="19"/>
      <c r="D4" s="1" t="s">
        <v>33</v>
      </c>
      <c r="E4" s="1" t="s">
        <v>34</v>
      </c>
      <c r="F4" s="19"/>
    </row>
    <row r="5" spans="1:6" ht="12.75" customHeight="1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</row>
    <row r="6" spans="1:6" x14ac:dyDescent="0.25">
      <c r="A6" s="3">
        <v>1</v>
      </c>
      <c r="B6" s="3">
        <v>491</v>
      </c>
      <c r="C6" s="18">
        <v>51765.52</v>
      </c>
      <c r="D6" s="18">
        <v>0</v>
      </c>
      <c r="E6" s="18">
        <v>0</v>
      </c>
      <c r="F6" s="18">
        <f>C6+D6-E6</f>
        <v>51765.52</v>
      </c>
    </row>
    <row r="7" spans="1:6" x14ac:dyDescent="0.25">
      <c r="A7" s="3">
        <v>2</v>
      </c>
      <c r="B7" s="3">
        <v>808</v>
      </c>
      <c r="C7" s="18">
        <v>0</v>
      </c>
      <c r="D7" s="18">
        <v>8700</v>
      </c>
      <c r="E7" s="18">
        <v>0</v>
      </c>
      <c r="F7" s="18">
        <v>8700</v>
      </c>
    </row>
    <row r="8" spans="1:6" x14ac:dyDescent="0.25">
      <c r="A8" s="3"/>
      <c r="B8" s="3"/>
      <c r="C8" s="3"/>
      <c r="D8" s="3"/>
      <c r="E8" s="3"/>
      <c r="F8" s="3"/>
    </row>
    <row r="9" spans="1:6" x14ac:dyDescent="0.25">
      <c r="A9" s="3"/>
      <c r="B9" s="3"/>
      <c r="C9" s="3"/>
      <c r="D9" s="3"/>
      <c r="E9" s="3"/>
      <c r="F9" s="3"/>
    </row>
    <row r="10" spans="1:6" x14ac:dyDescent="0.25">
      <c r="A10" s="23" t="s">
        <v>59</v>
      </c>
      <c r="B10" s="24"/>
      <c r="C10" s="18">
        <f>SUM(C6:C9)</f>
        <v>51765.52</v>
      </c>
      <c r="D10" s="18">
        <f>SUM(D6:D9)</f>
        <v>8700</v>
      </c>
      <c r="E10" s="18">
        <f>SUM(E6:E9)</f>
        <v>0</v>
      </c>
      <c r="F10" s="18">
        <f>SUM(F6:F9)</f>
        <v>60465.52</v>
      </c>
    </row>
    <row r="12" spans="1:6" x14ac:dyDescent="0.25">
      <c r="A12" t="s">
        <v>61</v>
      </c>
    </row>
  </sheetData>
  <mergeCells count="6">
    <mergeCell ref="A10:B10"/>
    <mergeCell ref="D3:E3"/>
    <mergeCell ref="C3:C4"/>
    <mergeCell ref="B3:B4"/>
    <mergeCell ref="A3:A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Arkusz1</vt:lpstr>
      <vt:lpstr>Arkusz2</vt:lpstr>
      <vt:lpstr>Arkusz3</vt:lpstr>
      <vt:lpstr>Arkusz4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Anita Noch</cp:lastModifiedBy>
  <cp:lastPrinted>2023-03-29T13:32:33Z</cp:lastPrinted>
  <dcterms:created xsi:type="dcterms:W3CDTF">2018-03-22T08:28:24Z</dcterms:created>
  <dcterms:modified xsi:type="dcterms:W3CDTF">2023-03-29T13:32:36Z</dcterms:modified>
</cp:coreProperties>
</file>